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<sst xmlns="http://schemas.openxmlformats.org/spreadsheetml/2006/main" count="42" uniqueCount="42">
  <si>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BV Renesse 1</t>
  </si>
  <si>
    <t>Martha Schippers</t>
  </si>
  <si>
    <t>Piet Schippers</t>
  </si>
  <si>
    <t>Adriaan Hanse</t>
  </si>
  <si>
    <t>Jan Stoel</t>
  </si>
  <si>
    <t>Tini Staal</t>
  </si>
  <si>
    <t>Jan v/d Klooster</t>
  </si>
  <si>
    <t>Wim Botbijl</t>
  </si>
  <si>
    <t>BV Renesse 2</t>
  </si>
  <si>
    <t>Martin Koster</t>
  </si>
  <si>
    <t>Annette Koster</t>
  </si>
  <si>
    <t>Coby Wynia</t>
  </si>
  <si>
    <t>Nico Plandsoen</t>
  </si>
  <si>
    <t>Frits Krikke</t>
  </si>
  <si>
    <t>Joost v/d Zande</t>
  </si>
  <si>
    <t xml:space="preserve">BV Middelburg 1               </t>
  </si>
  <si>
    <t>Leo de Ruiter</t>
  </si>
  <si>
    <t>Math Mosterd</t>
  </si>
  <si>
    <t>Yvonne v/d Kevie</t>
  </si>
  <si>
    <t>Leo Herwegh</t>
  </si>
  <si>
    <t>Neeltje Dekker</t>
  </si>
  <si>
    <t>Misjel Timmermans</t>
  </si>
  <si>
    <t xml:space="preserve">BV Middelburg 2               </t>
  </si>
  <si>
    <t>Dries Nelis</t>
  </si>
  <si>
    <t>Ludo Warman</t>
  </si>
  <si>
    <t>Jan Heykans</t>
  </si>
  <si>
    <t>Jouke van Heumen</t>
  </si>
  <si>
    <t>Mato Mikic</t>
  </si>
  <si>
    <t>Nellie Wattel</t>
  </si>
  <si>
    <t xml:space="preserve">BV Goes 1               </t>
  </si>
  <si>
    <t>Margreet de Ruiter</t>
  </si>
  <si>
    <t>Coby de Fouw</t>
  </si>
  <si>
    <t>Dien van der Straate</t>
  </si>
  <si>
    <t>Suus Geschiere</t>
  </si>
  <si>
    <t>Lenie Verlaan</t>
  </si>
  <si>
    <t>Corry Broeren</t>
  </si>
  <si>
    <t xml:space="preserve">BV Goes 2           </t>
  </si>
  <si>
    <t>Kees de Ruiter</t>
  </si>
  <si>
    <t>Wim Broeren</t>
  </si>
  <si>
    <t>Jan van Eijkeren</t>
  </si>
  <si>
    <t>Martin Rijk</t>
  </si>
  <si>
    <t>Cor Schrier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</si>
</sst>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9">
    <font>
      <sz val="10"/>
      <name val="Arial"/>
      <family val="0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4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coreverw%2050+%20steden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"/>
      <sheetName val="Scoreform."/>
      <sheetName val="Kwitantie"/>
      <sheetName val="Eind"/>
      <sheetName val="Module1"/>
    </sheetNames>
    <sheetDataSet>
      <sheetData sheetId="0">
        <row r="1">
          <cell r="A1" t="str">
            <v>Pas Nr</v>
          </cell>
          <cell r="B1" t="str">
            <v>Naam</v>
          </cell>
          <cell r="C1" t="str">
            <v>HCP</v>
          </cell>
          <cell r="D1" t="str">
            <v>Totaal</v>
          </cell>
          <cell r="E1" t="str">
            <v>Gms</v>
          </cell>
          <cell r="F1" t="str">
            <v>Pinfall</v>
          </cell>
          <cell r="G1" t="str">
            <v>Gem</v>
          </cell>
          <cell r="H1">
            <v>1</v>
          </cell>
          <cell r="I1">
            <v>2</v>
          </cell>
          <cell r="J1">
            <v>3</v>
          </cell>
          <cell r="K1">
            <v>4</v>
          </cell>
          <cell r="L1">
            <v>5</v>
          </cell>
          <cell r="M1">
            <v>6</v>
          </cell>
          <cell r="N1">
            <v>7</v>
          </cell>
          <cell r="O1">
            <v>8</v>
          </cell>
          <cell r="P1" t="str">
            <v>Totaal</v>
          </cell>
          <cell r="Q1" t="str">
            <v>Eindscore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S2" sqref="S2"/>
    </sheetView>
  </sheetViews>
  <sheetFormatPr defaultColWidth="9.140625" defaultRowHeight="12.75"/>
  <cols>
    <col min="1" max="1" width="8.140625" style="0" customWidth="1"/>
    <col min="2" max="2" width="16.28125" style="0" customWidth="1"/>
    <col min="3" max="3" width="5.8515625" style="0" customWidth="1"/>
    <col min="4" max="4" width="6.421875" style="0" customWidth="1"/>
    <col min="5" max="5" width="5.140625" style="0" customWidth="1"/>
    <col min="6" max="6" width="5.8515625" style="0" customWidth="1"/>
    <col min="7" max="7" width="6.71093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5.57421875" style="0" customWidth="1"/>
    <col min="12" max="15" width="0" style="0" hidden="1" customWidth="1"/>
    <col min="16" max="16" width="7.00390625" style="0" customWidth="1"/>
    <col min="17" max="17" width="8.00390625" style="0" customWidth="1"/>
    <col min="18" max="18" width="7.8515625" style="0" customWidth="1"/>
  </cols>
  <sheetData>
    <row r="1" spans="1:17" ht="12.75">
      <c r="A1" s="1" t="str">
        <f>'[1]series'!A1</f>
        <v>Pas Nr</v>
      </c>
      <c r="B1" s="1" t="str">
        <f>'[1]series'!B1</f>
        <v>Naam</v>
      </c>
      <c r="C1" s="1" t="str">
        <f>'[1]series'!C1</f>
        <v>HCP</v>
      </c>
      <c r="D1" s="1" t="str">
        <f>'[1]series'!D1</f>
        <v>Totaal</v>
      </c>
      <c r="E1" s="1" t="str">
        <f>'[1]series'!E1</f>
        <v>Gms</v>
      </c>
      <c r="F1" s="1" t="str">
        <f>'[1]series'!F1</f>
        <v>Pinfall</v>
      </c>
      <c r="G1" s="1" t="str">
        <f>'[1]series'!G1</f>
        <v>Gem</v>
      </c>
      <c r="H1" s="1">
        <f>'[1]series'!H1</f>
        <v>1</v>
      </c>
      <c r="I1" s="1">
        <f>'[1]series'!I1</f>
        <v>2</v>
      </c>
      <c r="J1" s="1">
        <f>'[1]series'!J1</f>
        <v>3</v>
      </c>
      <c r="K1" s="1">
        <f>'[1]series'!K1</f>
        <v>4</v>
      </c>
      <c r="L1" s="1">
        <f>'[1]series'!L1</f>
        <v>5</v>
      </c>
      <c r="M1" s="1">
        <f>'[1]series'!M1</f>
        <v>6</v>
      </c>
      <c r="N1" s="1">
        <f>'[1]series'!N1</f>
        <v>7</v>
      </c>
      <c r="O1" s="1">
        <f>'[1]series'!O1</f>
        <v>8</v>
      </c>
      <c r="P1" s="1" t="str">
        <f>'[1]series'!P1</f>
        <v>Totaal</v>
      </c>
      <c r="Q1" s="1" t="str">
        <f>'[1]series'!Q1</f>
        <v>Eindscore</v>
      </c>
    </row>
    <row r="2" spans="1:18" ht="12" customHeight="1">
      <c r="A2" s="2" t="s">
        <v>0</v>
      </c>
      <c r="B2" s="2"/>
      <c r="C2" s="3"/>
      <c r="D2" s="3">
        <f>SUM(D3:D9)</f>
        <v>532</v>
      </c>
      <c r="E2" s="3">
        <f>SUM(E3:E12)</f>
        <v>86</v>
      </c>
      <c r="F2" s="3">
        <f>SUM(F3:F9)</f>
        <v>3491</v>
      </c>
      <c r="G2" s="4">
        <f>AVERAGE(F2/E2)</f>
        <v>40.593023255813954</v>
      </c>
      <c r="H2" s="3">
        <f aca="true" t="shared" si="0" ref="H2:O2">SUM(H3:H12)</f>
        <v>2792</v>
      </c>
      <c r="I2" s="3">
        <f t="shared" si="0"/>
        <v>2877</v>
      </c>
      <c r="J2" s="3">
        <f t="shared" si="0"/>
        <v>2941</v>
      </c>
      <c r="K2" s="3">
        <f t="shared" si="0"/>
        <v>2666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5">
        <f aca="true" t="shared" si="1" ref="P2:P9">SUM(F2,D2)</f>
        <v>4023</v>
      </c>
      <c r="Q2" s="6">
        <f>P2</f>
        <v>4023</v>
      </c>
      <c r="R2" s="7">
        <v>1</v>
      </c>
    </row>
    <row r="3" spans="1:18" ht="12" customHeight="1">
      <c r="A3" s="8">
        <v>551649</v>
      </c>
      <c r="B3" s="9" t="s">
        <v>1</v>
      </c>
      <c r="C3" s="10">
        <v>23</v>
      </c>
      <c r="D3" s="10">
        <f aca="true" t="shared" si="2" ref="D3:D9">SUM(C3*E3)</f>
        <v>69</v>
      </c>
      <c r="E3" s="10">
        <f aca="true" t="shared" si="3" ref="E3:E9">COUNTIF(H3:O3,"&gt;0")</f>
        <v>3</v>
      </c>
      <c r="F3" s="10">
        <f aca="true" t="shared" si="4" ref="F3:F9">SUM(H3:O3)</f>
        <v>531</v>
      </c>
      <c r="G3" s="11">
        <f aca="true" t="shared" si="5" ref="G3:G9">AVERAGE(H3:N3)</f>
        <v>177</v>
      </c>
      <c r="H3" s="10">
        <v>166</v>
      </c>
      <c r="I3" s="10">
        <v>187</v>
      </c>
      <c r="J3" s="10">
        <v>178</v>
      </c>
      <c r="K3" s="10"/>
      <c r="L3" s="10"/>
      <c r="M3" s="10"/>
      <c r="N3" s="10"/>
      <c r="O3" s="10"/>
      <c r="P3" s="12">
        <f t="shared" si="1"/>
        <v>600</v>
      </c>
      <c r="Q3" s="10"/>
      <c r="R3" s="13"/>
    </row>
    <row r="4" spans="1:18" ht="12" customHeight="1">
      <c r="A4" s="8">
        <v>561657</v>
      </c>
      <c r="B4" s="9" t="s">
        <v>2</v>
      </c>
      <c r="C4" s="10">
        <v>21</v>
      </c>
      <c r="D4" s="10">
        <f t="shared" si="2"/>
        <v>63</v>
      </c>
      <c r="E4" s="10">
        <f t="shared" si="3"/>
        <v>3</v>
      </c>
      <c r="F4" s="10">
        <f t="shared" si="4"/>
        <v>512</v>
      </c>
      <c r="G4" s="11">
        <f t="shared" si="5"/>
        <v>170.66666666666666</v>
      </c>
      <c r="H4" s="10">
        <v>183</v>
      </c>
      <c r="I4" s="10">
        <v>168</v>
      </c>
      <c r="J4" s="10"/>
      <c r="K4" s="10">
        <v>161</v>
      </c>
      <c r="L4" s="10"/>
      <c r="M4" s="10"/>
      <c r="N4" s="10"/>
      <c r="O4" s="10"/>
      <c r="P4" s="12">
        <f t="shared" si="1"/>
        <v>575</v>
      </c>
      <c r="Q4" s="10"/>
      <c r="R4" s="13"/>
    </row>
    <row r="5" spans="1:18" ht="12" customHeight="1">
      <c r="A5" s="8">
        <v>491578</v>
      </c>
      <c r="B5" s="9" t="s">
        <v>3</v>
      </c>
      <c r="C5" s="10">
        <v>20</v>
      </c>
      <c r="D5" s="10">
        <f t="shared" si="2"/>
        <v>80</v>
      </c>
      <c r="E5" s="10">
        <f t="shared" si="3"/>
        <v>4</v>
      </c>
      <c r="F5" s="10">
        <f t="shared" si="4"/>
        <v>763</v>
      </c>
      <c r="G5" s="11">
        <f t="shared" si="5"/>
        <v>190.75</v>
      </c>
      <c r="H5" s="10">
        <v>195</v>
      </c>
      <c r="I5" s="10">
        <v>182</v>
      </c>
      <c r="J5" s="14">
        <v>213</v>
      </c>
      <c r="K5" s="10">
        <v>173</v>
      </c>
      <c r="L5" s="10"/>
      <c r="M5" s="10"/>
      <c r="N5" s="10"/>
      <c r="O5" s="10"/>
      <c r="P5" s="12">
        <f t="shared" si="1"/>
        <v>843</v>
      </c>
      <c r="Q5" s="10"/>
      <c r="R5" s="15"/>
    </row>
    <row r="6" spans="1:17" ht="12" customHeight="1">
      <c r="A6" s="8">
        <v>308323</v>
      </c>
      <c r="B6" s="9" t="s">
        <v>4</v>
      </c>
      <c r="C6" s="10">
        <v>23</v>
      </c>
      <c r="D6" s="10">
        <f t="shared" si="2"/>
        <v>92</v>
      </c>
      <c r="E6" s="10">
        <f t="shared" si="3"/>
        <v>4</v>
      </c>
      <c r="F6" s="10">
        <f t="shared" si="4"/>
        <v>703</v>
      </c>
      <c r="G6" s="11">
        <f t="shared" si="5"/>
        <v>175.75</v>
      </c>
      <c r="H6" s="10">
        <v>179</v>
      </c>
      <c r="I6" s="10">
        <v>192</v>
      </c>
      <c r="J6" s="10">
        <v>182</v>
      </c>
      <c r="K6" s="10">
        <v>150</v>
      </c>
      <c r="L6" s="10"/>
      <c r="M6" s="10"/>
      <c r="N6" s="10"/>
      <c r="O6" s="10"/>
      <c r="P6" s="12">
        <f t="shared" si="1"/>
        <v>795</v>
      </c>
      <c r="Q6" s="10"/>
    </row>
    <row r="7" spans="1:17" ht="12" customHeight="1">
      <c r="A7" s="8">
        <v>491535</v>
      </c>
      <c r="B7" s="9" t="s">
        <v>5</v>
      </c>
      <c r="C7" s="10">
        <v>35</v>
      </c>
      <c r="D7" s="10">
        <f t="shared" si="2"/>
        <v>105</v>
      </c>
      <c r="E7" s="10">
        <f t="shared" si="3"/>
        <v>3</v>
      </c>
      <c r="F7" s="10">
        <f t="shared" si="4"/>
        <v>458</v>
      </c>
      <c r="G7" s="11">
        <f t="shared" si="5"/>
        <v>152.66666666666666</v>
      </c>
      <c r="H7" s="10">
        <v>104</v>
      </c>
      <c r="I7" s="10"/>
      <c r="J7" s="14">
        <v>200</v>
      </c>
      <c r="K7" s="10">
        <v>154</v>
      </c>
      <c r="L7" s="10"/>
      <c r="M7" s="10"/>
      <c r="N7" s="10"/>
      <c r="O7" s="10"/>
      <c r="P7" s="12">
        <f t="shared" si="1"/>
        <v>563</v>
      </c>
      <c r="Q7" s="10"/>
    </row>
    <row r="8" spans="1:17" ht="12" customHeight="1">
      <c r="A8" s="8">
        <v>666203</v>
      </c>
      <c r="B8" s="9" t="s">
        <v>6</v>
      </c>
      <c r="C8" s="10">
        <v>37</v>
      </c>
      <c r="D8" s="10">
        <f t="shared" si="2"/>
        <v>0</v>
      </c>
      <c r="E8" s="10">
        <f t="shared" si="3"/>
        <v>0</v>
      </c>
      <c r="F8" s="10">
        <f t="shared" si="4"/>
        <v>0</v>
      </c>
      <c r="G8" s="11" t="e">
        <f t="shared" si="5"/>
        <v>#DIV/0!</v>
      </c>
      <c r="H8" s="10"/>
      <c r="I8" s="10"/>
      <c r="J8" s="10"/>
      <c r="K8" s="10"/>
      <c r="L8" s="10"/>
      <c r="M8" s="10"/>
      <c r="N8" s="10"/>
      <c r="O8" s="10"/>
      <c r="P8" s="12">
        <f t="shared" si="1"/>
        <v>0</v>
      </c>
      <c r="Q8" s="10"/>
    </row>
    <row r="9" spans="1:17" ht="12" customHeight="1">
      <c r="A9" s="8">
        <v>983411</v>
      </c>
      <c r="B9" s="9" t="s">
        <v>7</v>
      </c>
      <c r="C9" s="10">
        <v>41</v>
      </c>
      <c r="D9" s="10">
        <f t="shared" si="2"/>
        <v>123</v>
      </c>
      <c r="E9" s="10">
        <f t="shared" si="3"/>
        <v>3</v>
      </c>
      <c r="F9" s="10">
        <f t="shared" si="4"/>
        <v>524</v>
      </c>
      <c r="G9" s="11">
        <f t="shared" si="5"/>
        <v>174.66666666666666</v>
      </c>
      <c r="H9" s="10"/>
      <c r="I9" s="10">
        <v>138</v>
      </c>
      <c r="J9" s="10">
        <v>192</v>
      </c>
      <c r="K9" s="10">
        <v>194</v>
      </c>
      <c r="L9" s="10"/>
      <c r="M9" s="10"/>
      <c r="N9" s="10"/>
      <c r="O9" s="10"/>
      <c r="P9" s="12">
        <f t="shared" si="1"/>
        <v>647</v>
      </c>
      <c r="Q9" s="10"/>
    </row>
    <row r="10" ht="12" customHeight="1"/>
    <row r="11" spans="1:18" ht="12" customHeight="1">
      <c r="A11" s="2" t="s">
        <v>8</v>
      </c>
      <c r="B11" s="2"/>
      <c r="C11" s="3"/>
      <c r="D11" s="3">
        <f>SUM(D12:D18)</f>
        <v>538</v>
      </c>
      <c r="E11" s="3">
        <f>SUM(E12:E21)</f>
        <v>64</v>
      </c>
      <c r="F11" s="3">
        <f>SUM(F12:F18)</f>
        <v>3373</v>
      </c>
      <c r="G11" s="4">
        <f>AVERAGE(F11/E11)</f>
        <v>52.703125</v>
      </c>
      <c r="H11" s="3">
        <f aca="true" t="shared" si="6" ref="H11:O11">SUM(H12:H21)</f>
        <v>1808</v>
      </c>
      <c r="I11" s="3">
        <f t="shared" si="6"/>
        <v>1852</v>
      </c>
      <c r="J11" s="3">
        <f t="shared" si="6"/>
        <v>1976</v>
      </c>
      <c r="K11" s="3">
        <f t="shared" si="6"/>
        <v>1834</v>
      </c>
      <c r="L11" s="3">
        <f t="shared" si="6"/>
        <v>0</v>
      </c>
      <c r="M11" s="3">
        <f t="shared" si="6"/>
        <v>0</v>
      </c>
      <c r="N11" s="3">
        <f t="shared" si="6"/>
        <v>0</v>
      </c>
      <c r="O11" s="3">
        <f t="shared" si="6"/>
        <v>0</v>
      </c>
      <c r="P11" s="5">
        <f aca="true" t="shared" si="7" ref="P11:P17">SUM(F11,D11)</f>
        <v>3911</v>
      </c>
      <c r="Q11" s="6">
        <f>P11</f>
        <v>3911</v>
      </c>
      <c r="R11" s="7">
        <v>2</v>
      </c>
    </row>
    <row r="12" spans="1:18" ht="12" customHeight="1">
      <c r="A12" s="8">
        <v>797502</v>
      </c>
      <c r="B12" s="9" t="s">
        <v>9</v>
      </c>
      <c r="C12" s="10">
        <v>17</v>
      </c>
      <c r="D12" s="10">
        <f aca="true" t="shared" si="8" ref="D12:D17">SUM(C12*E12)</f>
        <v>34</v>
      </c>
      <c r="E12" s="12">
        <f aca="true" t="shared" si="9" ref="E12:E17">COUNTIF(H12:O12,"&gt;0")</f>
        <v>2</v>
      </c>
      <c r="F12" s="10">
        <f aca="true" t="shared" si="10" ref="F12:F17">SUM(H12:O12)</f>
        <v>315</v>
      </c>
      <c r="G12" s="11">
        <f aca="true" t="shared" si="11" ref="G12:G17">AVERAGE(H12:N12)</f>
        <v>157.5</v>
      </c>
      <c r="H12" s="10">
        <v>157</v>
      </c>
      <c r="I12" s="10">
        <v>158</v>
      </c>
      <c r="J12" s="10"/>
      <c r="K12" s="10"/>
      <c r="L12" s="10"/>
      <c r="M12" s="10"/>
      <c r="N12" s="10"/>
      <c r="O12" s="10"/>
      <c r="P12" s="12">
        <f t="shared" si="7"/>
        <v>349</v>
      </c>
      <c r="Q12" s="10"/>
      <c r="R12" s="13"/>
    </row>
    <row r="13" spans="1:18" ht="12" customHeight="1">
      <c r="A13" s="8">
        <v>842389</v>
      </c>
      <c r="B13" s="9" t="s">
        <v>10</v>
      </c>
      <c r="C13" s="10">
        <v>37</v>
      </c>
      <c r="D13" s="10">
        <f t="shared" si="8"/>
        <v>148</v>
      </c>
      <c r="E13" s="12">
        <f t="shared" si="9"/>
        <v>4</v>
      </c>
      <c r="F13" s="10">
        <f t="shared" si="10"/>
        <v>636</v>
      </c>
      <c r="G13" s="11">
        <f t="shared" si="11"/>
        <v>159</v>
      </c>
      <c r="H13" s="10">
        <v>142</v>
      </c>
      <c r="I13" s="10">
        <v>167</v>
      </c>
      <c r="J13" s="10">
        <v>160</v>
      </c>
      <c r="K13" s="10">
        <v>167</v>
      </c>
      <c r="L13" s="10"/>
      <c r="M13" s="10"/>
      <c r="N13" s="10"/>
      <c r="O13" s="10"/>
      <c r="P13" s="12">
        <f t="shared" si="7"/>
        <v>784</v>
      </c>
      <c r="Q13" s="10"/>
      <c r="R13" s="13"/>
    </row>
    <row r="14" spans="1:18" ht="12" customHeight="1">
      <c r="A14" s="8">
        <v>1039180</v>
      </c>
      <c r="B14" s="9" t="s">
        <v>11</v>
      </c>
      <c r="C14" s="10">
        <v>32</v>
      </c>
      <c r="D14" s="10">
        <f t="shared" si="8"/>
        <v>96</v>
      </c>
      <c r="E14" s="12">
        <f t="shared" si="9"/>
        <v>3</v>
      </c>
      <c r="F14" s="10">
        <f t="shared" si="10"/>
        <v>448</v>
      </c>
      <c r="G14" s="11">
        <f t="shared" si="11"/>
        <v>149.33333333333334</v>
      </c>
      <c r="H14" s="10">
        <v>138</v>
      </c>
      <c r="I14" s="10"/>
      <c r="J14" s="10">
        <v>171</v>
      </c>
      <c r="K14" s="10">
        <v>139</v>
      </c>
      <c r="L14" s="10"/>
      <c r="M14" s="10"/>
      <c r="N14" s="10"/>
      <c r="O14" s="10"/>
      <c r="P14" s="12">
        <f t="shared" si="7"/>
        <v>544</v>
      </c>
      <c r="Q14" s="10"/>
      <c r="R14" s="15"/>
    </row>
    <row r="15" spans="1:17" ht="12" customHeight="1">
      <c r="A15" s="8">
        <v>950505</v>
      </c>
      <c r="B15" s="9" t="s">
        <v>12</v>
      </c>
      <c r="C15" s="10">
        <v>28</v>
      </c>
      <c r="D15" s="10">
        <f t="shared" si="8"/>
        <v>112</v>
      </c>
      <c r="E15" s="12">
        <f t="shared" si="9"/>
        <v>4</v>
      </c>
      <c r="F15" s="10">
        <f t="shared" si="10"/>
        <v>700</v>
      </c>
      <c r="G15" s="11">
        <f t="shared" si="11"/>
        <v>175</v>
      </c>
      <c r="H15" s="10">
        <v>191</v>
      </c>
      <c r="I15" s="10">
        <v>148</v>
      </c>
      <c r="J15" s="10">
        <v>188</v>
      </c>
      <c r="K15" s="10">
        <v>173</v>
      </c>
      <c r="L15" s="10"/>
      <c r="M15" s="10"/>
      <c r="N15" s="10"/>
      <c r="O15" s="10"/>
      <c r="P15" s="12">
        <f t="shared" si="7"/>
        <v>812</v>
      </c>
      <c r="Q15" s="10"/>
    </row>
    <row r="16" spans="1:17" ht="12" customHeight="1">
      <c r="A16" s="8">
        <v>828106</v>
      </c>
      <c r="B16" s="9" t="s">
        <v>13</v>
      </c>
      <c r="C16" s="10">
        <v>28</v>
      </c>
      <c r="D16" s="10">
        <f t="shared" si="8"/>
        <v>84</v>
      </c>
      <c r="E16" s="12">
        <f t="shared" si="9"/>
        <v>3</v>
      </c>
      <c r="F16" s="10">
        <f t="shared" si="10"/>
        <v>568</v>
      </c>
      <c r="G16" s="11">
        <f t="shared" si="11"/>
        <v>189.33333333333334</v>
      </c>
      <c r="H16" s="10"/>
      <c r="I16" s="10">
        <v>160</v>
      </c>
      <c r="J16" s="10">
        <v>185</v>
      </c>
      <c r="K16" s="14">
        <v>223</v>
      </c>
      <c r="L16" s="10"/>
      <c r="M16" s="10"/>
      <c r="N16" s="10"/>
      <c r="O16" s="10"/>
      <c r="P16" s="12">
        <f t="shared" si="7"/>
        <v>652</v>
      </c>
      <c r="Q16" s="10"/>
    </row>
    <row r="17" spans="1:17" ht="12" customHeight="1">
      <c r="A17" s="8">
        <v>308285</v>
      </c>
      <c r="B17" s="9" t="s">
        <v>14</v>
      </c>
      <c r="C17" s="10">
        <v>16</v>
      </c>
      <c r="D17" s="10">
        <f t="shared" si="8"/>
        <v>64</v>
      </c>
      <c r="E17" s="12">
        <f t="shared" si="9"/>
        <v>4</v>
      </c>
      <c r="F17" s="10">
        <f t="shared" si="10"/>
        <v>706</v>
      </c>
      <c r="G17" s="11">
        <f t="shared" si="11"/>
        <v>176.5</v>
      </c>
      <c r="H17" s="10">
        <v>177</v>
      </c>
      <c r="I17" s="10">
        <v>188</v>
      </c>
      <c r="J17" s="10">
        <v>168</v>
      </c>
      <c r="K17" s="10">
        <v>173</v>
      </c>
      <c r="L17" s="10"/>
      <c r="M17" s="10"/>
      <c r="N17" s="10"/>
      <c r="O17" s="10"/>
      <c r="P17" s="12">
        <f t="shared" si="7"/>
        <v>770</v>
      </c>
      <c r="Q17" s="10"/>
    </row>
    <row r="18" spans="1:17" ht="12" customHeight="1">
      <c r="A18" s="16"/>
      <c r="B18" s="9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  <c r="P18" s="12"/>
      <c r="Q18" s="10"/>
    </row>
    <row r="19" ht="12" customHeight="1"/>
    <row r="20" spans="1:18" ht="12" customHeight="1">
      <c r="A20" s="17" t="s">
        <v>15</v>
      </c>
      <c r="B20" s="17"/>
      <c r="C20" s="3"/>
      <c r="D20" s="3">
        <f>SUM(D21:D27)</f>
        <v>426</v>
      </c>
      <c r="E20" s="3">
        <f>SUM(E21:E30)</f>
        <v>40</v>
      </c>
      <c r="F20" s="3">
        <f>SUM(F21:F27)</f>
        <v>3456</v>
      </c>
      <c r="G20" s="4">
        <f>AVERAGE(F20/E20)</f>
        <v>86.4</v>
      </c>
      <c r="H20" s="3">
        <f>SUM(H21:H26)</f>
        <v>846</v>
      </c>
      <c r="I20" s="3">
        <f>SUM(I21:I26)</f>
        <v>859</v>
      </c>
      <c r="J20" s="3">
        <f>SUM(J21:J26)</f>
        <v>937</v>
      </c>
      <c r="K20" s="3">
        <f>SUM(K21:K26)</f>
        <v>814</v>
      </c>
      <c r="L20" s="3"/>
      <c r="M20" s="3"/>
      <c r="N20" s="3"/>
      <c r="O20" s="3"/>
      <c r="P20" s="3">
        <f aca="true" t="shared" si="12" ref="P20:P26">SUM(F20,D20)</f>
        <v>3882</v>
      </c>
      <c r="Q20" s="6">
        <f>P20</f>
        <v>3882</v>
      </c>
      <c r="R20" s="7">
        <v>3</v>
      </c>
    </row>
    <row r="21" spans="1:18" ht="12" customHeight="1">
      <c r="A21" s="18">
        <v>56170</v>
      </c>
      <c r="B21" s="19" t="s">
        <v>16</v>
      </c>
      <c r="C21" s="10">
        <v>16</v>
      </c>
      <c r="D21" s="10">
        <f aca="true" t="shared" si="13" ref="D21:D26">SUM(C21*E21)</f>
        <v>64</v>
      </c>
      <c r="E21" s="12">
        <f aca="true" t="shared" si="14" ref="E21:E26">COUNTIF(H21:O21,"&gt;0")</f>
        <v>4</v>
      </c>
      <c r="F21" s="10">
        <f aca="true" t="shared" si="15" ref="F21:F26">SUM(H21:O21)</f>
        <v>641</v>
      </c>
      <c r="G21" s="11">
        <f aca="true" t="shared" si="16" ref="G21:G26">AVERAGE(H21:O21)</f>
        <v>160.25</v>
      </c>
      <c r="H21" s="10">
        <v>157</v>
      </c>
      <c r="I21" s="10">
        <v>172</v>
      </c>
      <c r="J21" s="10">
        <v>167</v>
      </c>
      <c r="K21" s="10">
        <v>145</v>
      </c>
      <c r="L21" s="10"/>
      <c r="M21" s="10"/>
      <c r="N21" s="10"/>
      <c r="O21" s="10"/>
      <c r="P21" s="12">
        <f t="shared" si="12"/>
        <v>705</v>
      </c>
      <c r="Q21" s="10"/>
      <c r="R21" s="13"/>
    </row>
    <row r="22" spans="1:18" ht="12" customHeight="1">
      <c r="A22" s="18">
        <v>181749</v>
      </c>
      <c r="B22" s="19" t="s">
        <v>17</v>
      </c>
      <c r="C22" s="10">
        <v>16</v>
      </c>
      <c r="D22" s="10">
        <f t="shared" si="13"/>
        <v>48</v>
      </c>
      <c r="E22" s="12">
        <f t="shared" si="14"/>
        <v>3</v>
      </c>
      <c r="F22" s="10">
        <f t="shared" si="15"/>
        <v>583</v>
      </c>
      <c r="G22" s="11">
        <f t="shared" si="16"/>
        <v>194.33333333333334</v>
      </c>
      <c r="H22" s="10">
        <v>156</v>
      </c>
      <c r="I22" s="10"/>
      <c r="J22" s="14">
        <v>241</v>
      </c>
      <c r="K22" s="10">
        <v>186</v>
      </c>
      <c r="L22" s="10"/>
      <c r="M22" s="10"/>
      <c r="N22" s="10"/>
      <c r="O22" s="10"/>
      <c r="P22" s="12">
        <f t="shared" si="12"/>
        <v>631</v>
      </c>
      <c r="Q22" s="10"/>
      <c r="R22" s="13"/>
    </row>
    <row r="23" spans="1:18" ht="12" customHeight="1">
      <c r="A23" s="18">
        <v>746967</v>
      </c>
      <c r="B23" s="19" t="s">
        <v>18</v>
      </c>
      <c r="C23" s="10">
        <v>28</v>
      </c>
      <c r="D23" s="10">
        <f t="shared" si="13"/>
        <v>84</v>
      </c>
      <c r="E23" s="12">
        <f t="shared" si="14"/>
        <v>3</v>
      </c>
      <c r="F23" s="10">
        <f t="shared" si="15"/>
        <v>433</v>
      </c>
      <c r="G23" s="11">
        <f t="shared" si="16"/>
        <v>144.33333333333334</v>
      </c>
      <c r="H23" s="10">
        <v>152</v>
      </c>
      <c r="I23" s="10">
        <v>117</v>
      </c>
      <c r="J23" s="10"/>
      <c r="K23" s="10">
        <v>164</v>
      </c>
      <c r="L23" s="10"/>
      <c r="M23" s="10"/>
      <c r="N23" s="10"/>
      <c r="O23" s="10"/>
      <c r="P23" s="12">
        <f t="shared" si="12"/>
        <v>517</v>
      </c>
      <c r="Q23" s="10"/>
      <c r="R23" s="15"/>
    </row>
    <row r="24" spans="1:17" ht="12" customHeight="1">
      <c r="A24" s="18">
        <v>161276</v>
      </c>
      <c r="B24" s="19" t="s">
        <v>19</v>
      </c>
      <c r="C24" s="10">
        <v>14</v>
      </c>
      <c r="D24" s="10">
        <f t="shared" si="13"/>
        <v>56</v>
      </c>
      <c r="E24" s="12">
        <f t="shared" si="14"/>
        <v>4</v>
      </c>
      <c r="F24" s="10">
        <f t="shared" si="15"/>
        <v>731</v>
      </c>
      <c r="G24" s="11">
        <f t="shared" si="16"/>
        <v>182.75</v>
      </c>
      <c r="H24" s="10">
        <v>195</v>
      </c>
      <c r="I24" s="10">
        <v>170</v>
      </c>
      <c r="J24" s="14">
        <v>203</v>
      </c>
      <c r="K24" s="10">
        <v>163</v>
      </c>
      <c r="L24" s="10"/>
      <c r="M24" s="10"/>
      <c r="N24" s="10"/>
      <c r="O24" s="10"/>
      <c r="P24" s="12">
        <f t="shared" si="12"/>
        <v>787</v>
      </c>
      <c r="Q24" s="10"/>
    </row>
    <row r="25" spans="1:17" ht="12" customHeight="1">
      <c r="A25" s="18">
        <v>1067702</v>
      </c>
      <c r="B25" s="19" t="s">
        <v>20</v>
      </c>
      <c r="C25" s="10">
        <v>30</v>
      </c>
      <c r="D25" s="10">
        <f t="shared" si="13"/>
        <v>90</v>
      </c>
      <c r="E25" s="12">
        <f t="shared" si="14"/>
        <v>3</v>
      </c>
      <c r="F25" s="10">
        <f t="shared" si="15"/>
        <v>551</v>
      </c>
      <c r="G25" s="11">
        <f t="shared" si="16"/>
        <v>183.66666666666666</v>
      </c>
      <c r="H25" s="10"/>
      <c r="I25" s="14">
        <v>223</v>
      </c>
      <c r="J25" s="10">
        <v>172</v>
      </c>
      <c r="K25" s="10">
        <v>156</v>
      </c>
      <c r="L25" s="10"/>
      <c r="M25" s="10"/>
      <c r="N25" s="10"/>
      <c r="O25" s="10"/>
      <c r="P25" s="12">
        <f t="shared" si="12"/>
        <v>641</v>
      </c>
      <c r="Q25" s="10"/>
    </row>
    <row r="26" spans="1:17" ht="12" customHeight="1">
      <c r="A26" s="18">
        <v>161306</v>
      </c>
      <c r="B26" s="19" t="s">
        <v>21</v>
      </c>
      <c r="C26" s="10">
        <v>28</v>
      </c>
      <c r="D26" s="10">
        <f t="shared" si="13"/>
        <v>84</v>
      </c>
      <c r="E26" s="12">
        <f t="shared" si="14"/>
        <v>3</v>
      </c>
      <c r="F26" s="10">
        <f t="shared" si="15"/>
        <v>517</v>
      </c>
      <c r="G26" s="11">
        <f t="shared" si="16"/>
        <v>172.33333333333334</v>
      </c>
      <c r="H26" s="10">
        <v>186</v>
      </c>
      <c r="I26" s="10">
        <v>177</v>
      </c>
      <c r="J26" s="10">
        <v>154</v>
      </c>
      <c r="K26" s="10"/>
      <c r="L26" s="10"/>
      <c r="M26" s="10"/>
      <c r="N26" s="10"/>
      <c r="O26" s="10"/>
      <c r="P26" s="12">
        <f t="shared" si="12"/>
        <v>601</v>
      </c>
      <c r="Q26" s="10"/>
    </row>
    <row r="27" ht="12" customHeight="1"/>
    <row r="28" ht="12" customHeight="1"/>
    <row r="29" ht="12" customHeight="1"/>
    <row r="30" spans="1:17" ht="12" customHeight="1">
      <c r="A30" s="17" t="s">
        <v>22</v>
      </c>
      <c r="B30" s="17"/>
      <c r="C30" s="3"/>
      <c r="D30" s="3">
        <f>SUM(D31:D40)</f>
        <v>411</v>
      </c>
      <c r="E30" s="3">
        <f>SUM(E31:E40)</f>
        <v>20</v>
      </c>
      <c r="F30" s="3">
        <f>SUM(F31:F40)</f>
        <v>3435</v>
      </c>
      <c r="G30" s="4">
        <f>AVERAGE(F30/E30)</f>
        <v>171.75</v>
      </c>
      <c r="H30" s="3">
        <f>SUM(H31:H36)</f>
        <v>885</v>
      </c>
      <c r="I30" s="3">
        <f>SUM(I31:I36)</f>
        <v>834</v>
      </c>
      <c r="J30" s="3">
        <f>SUM(J31:J36)</f>
        <v>937</v>
      </c>
      <c r="K30" s="3">
        <f>SUM(K31:K36)</f>
        <v>779</v>
      </c>
      <c r="L30" s="3"/>
      <c r="M30" s="3"/>
      <c r="N30" s="3"/>
      <c r="O30" s="3"/>
      <c r="P30" s="3">
        <f aca="true" t="shared" si="17" ref="P30:P36">SUM(F30,D30)</f>
        <v>3846</v>
      </c>
      <c r="Q30" s="6">
        <f>P30</f>
        <v>3846</v>
      </c>
    </row>
    <row r="31" spans="1:18" ht="12" customHeight="1">
      <c r="A31" s="18">
        <v>994022</v>
      </c>
      <c r="B31" s="19" t="s">
        <v>23</v>
      </c>
      <c r="C31" s="10">
        <v>23</v>
      </c>
      <c r="D31" s="10">
        <f aca="true" t="shared" si="18" ref="D31:D36">SUM(C31*E31)</f>
        <v>92</v>
      </c>
      <c r="E31" s="12">
        <f aca="true" t="shared" si="19" ref="E31:E36">COUNTIF(H31:O31,"&gt;0")</f>
        <v>4</v>
      </c>
      <c r="F31" s="10">
        <f aca="true" t="shared" si="20" ref="F31:F36">SUM(H31:O31)</f>
        <v>735</v>
      </c>
      <c r="G31" s="11">
        <f aca="true" t="shared" si="21" ref="G31:G36">AVERAGE(H31:O31)</f>
        <v>183.75</v>
      </c>
      <c r="H31" s="10">
        <v>185</v>
      </c>
      <c r="I31" s="10">
        <v>197</v>
      </c>
      <c r="J31" s="14">
        <v>223</v>
      </c>
      <c r="K31" s="10">
        <v>130</v>
      </c>
      <c r="L31" s="10"/>
      <c r="M31" s="10"/>
      <c r="N31" s="10"/>
      <c r="O31" s="10"/>
      <c r="P31" s="12">
        <f t="shared" si="17"/>
        <v>827</v>
      </c>
      <c r="Q31" s="10"/>
      <c r="R31" s="7">
        <v>4</v>
      </c>
    </row>
    <row r="32" spans="1:18" ht="12" customHeight="1">
      <c r="A32" s="18">
        <v>1012479</v>
      </c>
      <c r="B32" s="19" t="s">
        <v>24</v>
      </c>
      <c r="C32" s="10">
        <v>25</v>
      </c>
      <c r="D32" s="10">
        <f t="shared" si="18"/>
        <v>100</v>
      </c>
      <c r="E32" s="12">
        <f t="shared" si="19"/>
        <v>4</v>
      </c>
      <c r="F32" s="10">
        <f t="shared" si="20"/>
        <v>631</v>
      </c>
      <c r="G32" s="11">
        <f t="shared" si="21"/>
        <v>157.75</v>
      </c>
      <c r="H32" s="10">
        <v>178</v>
      </c>
      <c r="I32" s="10">
        <v>155</v>
      </c>
      <c r="J32" s="10">
        <v>184</v>
      </c>
      <c r="K32" s="10">
        <v>114</v>
      </c>
      <c r="L32" s="10"/>
      <c r="M32" s="10"/>
      <c r="N32" s="10"/>
      <c r="O32" s="10"/>
      <c r="P32" s="12">
        <f t="shared" si="17"/>
        <v>731</v>
      </c>
      <c r="Q32" s="10"/>
      <c r="R32" s="13"/>
    </row>
    <row r="33" spans="1:18" ht="12" customHeight="1">
      <c r="A33" s="18">
        <v>1078844</v>
      </c>
      <c r="B33" s="19" t="s">
        <v>25</v>
      </c>
      <c r="C33" s="10">
        <v>17</v>
      </c>
      <c r="D33" s="10">
        <f t="shared" si="18"/>
        <v>51</v>
      </c>
      <c r="E33" s="12">
        <f t="shared" si="19"/>
        <v>3</v>
      </c>
      <c r="F33" s="10">
        <f t="shared" si="20"/>
        <v>541</v>
      </c>
      <c r="G33" s="11">
        <f t="shared" si="21"/>
        <v>180.33333333333334</v>
      </c>
      <c r="H33" s="14">
        <v>224</v>
      </c>
      <c r="I33" s="10">
        <v>149</v>
      </c>
      <c r="J33" s="10"/>
      <c r="K33" s="10">
        <v>168</v>
      </c>
      <c r="L33" s="10"/>
      <c r="M33" s="10"/>
      <c r="N33" s="10"/>
      <c r="O33" s="10"/>
      <c r="P33" s="12">
        <f t="shared" si="17"/>
        <v>592</v>
      </c>
      <c r="Q33" s="10"/>
      <c r="R33" s="13"/>
    </row>
    <row r="34" spans="1:18" ht="12" customHeight="1">
      <c r="A34" s="18">
        <v>189936</v>
      </c>
      <c r="B34" s="19" t="s">
        <v>26</v>
      </c>
      <c r="C34" s="10">
        <v>13</v>
      </c>
      <c r="D34" s="10">
        <f t="shared" si="18"/>
        <v>39</v>
      </c>
      <c r="E34" s="12">
        <f t="shared" si="19"/>
        <v>3</v>
      </c>
      <c r="F34" s="10">
        <f t="shared" si="20"/>
        <v>503</v>
      </c>
      <c r="G34" s="11">
        <f t="shared" si="21"/>
        <v>167.66666666666666</v>
      </c>
      <c r="H34" s="10">
        <v>182</v>
      </c>
      <c r="I34" s="10">
        <v>169</v>
      </c>
      <c r="J34" s="10">
        <v>152</v>
      </c>
      <c r="K34" s="10"/>
      <c r="L34" s="10"/>
      <c r="M34" s="10"/>
      <c r="N34" s="10"/>
      <c r="O34" s="10"/>
      <c r="P34" s="12">
        <f t="shared" si="17"/>
        <v>542</v>
      </c>
      <c r="Q34" s="10"/>
      <c r="R34" s="15"/>
    </row>
    <row r="35" spans="1:17" ht="12" customHeight="1">
      <c r="A35" s="18">
        <v>505617</v>
      </c>
      <c r="B35" s="19" t="s">
        <v>27</v>
      </c>
      <c r="C35" s="10">
        <v>17</v>
      </c>
      <c r="D35" s="10">
        <f t="shared" si="18"/>
        <v>51</v>
      </c>
      <c r="E35" s="12">
        <f t="shared" si="19"/>
        <v>3</v>
      </c>
      <c r="F35" s="10">
        <f t="shared" si="20"/>
        <v>528</v>
      </c>
      <c r="G35" s="11">
        <f t="shared" si="21"/>
        <v>176</v>
      </c>
      <c r="H35" s="10"/>
      <c r="I35" s="10">
        <v>164</v>
      </c>
      <c r="J35" s="10">
        <v>174</v>
      </c>
      <c r="K35" s="10">
        <v>190</v>
      </c>
      <c r="L35" s="10"/>
      <c r="M35" s="10"/>
      <c r="N35" s="10"/>
      <c r="O35" s="10"/>
      <c r="P35" s="12">
        <f t="shared" si="17"/>
        <v>579</v>
      </c>
      <c r="Q35" s="10"/>
    </row>
    <row r="36" spans="1:17" ht="12" customHeight="1">
      <c r="A36" s="18">
        <v>190713</v>
      </c>
      <c r="B36" s="19" t="s">
        <v>28</v>
      </c>
      <c r="C36" s="10">
        <v>26</v>
      </c>
      <c r="D36" s="10">
        <f t="shared" si="18"/>
        <v>78</v>
      </c>
      <c r="E36" s="12">
        <f t="shared" si="19"/>
        <v>3</v>
      </c>
      <c r="F36" s="10">
        <f t="shared" si="20"/>
        <v>497</v>
      </c>
      <c r="G36" s="11">
        <f t="shared" si="21"/>
        <v>165.66666666666666</v>
      </c>
      <c r="H36" s="10">
        <v>116</v>
      </c>
      <c r="I36" s="10"/>
      <c r="J36" s="14">
        <v>204</v>
      </c>
      <c r="K36" s="10">
        <v>177</v>
      </c>
      <c r="L36" s="10"/>
      <c r="M36" s="10"/>
      <c r="N36" s="10"/>
      <c r="O36" s="10"/>
      <c r="P36" s="12">
        <f t="shared" si="17"/>
        <v>575</v>
      </c>
      <c r="Q36" s="10"/>
    </row>
    <row r="37" ht="12" customHeight="1"/>
    <row r="38" ht="12" customHeight="1"/>
    <row r="39" ht="12" customHeight="1"/>
    <row r="40" ht="12" customHeight="1"/>
    <row r="41" spans="1:17" ht="12" customHeight="1">
      <c r="A41" s="2" t="s">
        <v>29</v>
      </c>
      <c r="B41" s="2"/>
      <c r="C41" s="3"/>
      <c r="D41" s="3">
        <f>SUM(D42:D51)</f>
        <v>781</v>
      </c>
      <c r="E41" s="3">
        <f>SUM(E42:E51)</f>
        <v>20</v>
      </c>
      <c r="F41" s="3">
        <f>SUM(F42:F51)</f>
        <v>3022</v>
      </c>
      <c r="G41" s="4">
        <f>AVERAGE(F41/E41)</f>
        <v>151.1</v>
      </c>
      <c r="H41" s="3">
        <f aca="true" t="shared" si="22" ref="H41:O41">SUM(H42:H51)</f>
        <v>730</v>
      </c>
      <c r="I41" s="3">
        <f t="shared" si="22"/>
        <v>684</v>
      </c>
      <c r="J41" s="3">
        <f t="shared" si="22"/>
        <v>860</v>
      </c>
      <c r="K41" s="3">
        <f t="shared" si="22"/>
        <v>748</v>
      </c>
      <c r="L41" s="3">
        <f t="shared" si="22"/>
        <v>0</v>
      </c>
      <c r="M41" s="3">
        <f t="shared" si="22"/>
        <v>0</v>
      </c>
      <c r="N41" s="3">
        <f t="shared" si="22"/>
        <v>0</v>
      </c>
      <c r="O41" s="3">
        <f t="shared" si="22"/>
        <v>0</v>
      </c>
      <c r="P41" s="5">
        <f aca="true" t="shared" si="23" ref="P41:P47">SUM(F41,D41)</f>
        <v>3803</v>
      </c>
      <c r="Q41" s="6">
        <f>P41</f>
        <v>3803</v>
      </c>
    </row>
    <row r="42" spans="1:18" ht="12" customHeight="1">
      <c r="A42" s="18">
        <v>1010271</v>
      </c>
      <c r="B42" s="19" t="s">
        <v>30</v>
      </c>
      <c r="C42" s="10">
        <v>30</v>
      </c>
      <c r="D42" s="10">
        <f aca="true" t="shared" si="24" ref="D42:D47">SUM(C42*E42)</f>
        <v>120</v>
      </c>
      <c r="E42" s="12">
        <f aca="true" t="shared" si="25" ref="E42:E47">COUNTIF(H42:O42,"&gt;0")</f>
        <v>4</v>
      </c>
      <c r="F42" s="10">
        <f aca="true" t="shared" si="26" ref="F42:F47">SUM(H42:O42)</f>
        <v>665</v>
      </c>
      <c r="G42" s="11">
        <f aca="true" t="shared" si="27" ref="G42:G47">AVERAGE(H42:N42)</f>
        <v>166.25</v>
      </c>
      <c r="H42" s="10">
        <v>166</v>
      </c>
      <c r="I42" s="10">
        <v>136</v>
      </c>
      <c r="J42" s="10">
        <v>192</v>
      </c>
      <c r="K42" s="10">
        <v>171</v>
      </c>
      <c r="L42" s="10"/>
      <c r="M42" s="10"/>
      <c r="N42" s="10"/>
      <c r="O42" s="10"/>
      <c r="P42" s="12">
        <f t="shared" si="23"/>
        <v>785</v>
      </c>
      <c r="Q42" s="10"/>
      <c r="R42" s="7">
        <v>5</v>
      </c>
    </row>
    <row r="43" spans="1:18" ht="12" customHeight="1">
      <c r="A43" s="18">
        <v>927899</v>
      </c>
      <c r="B43" s="19" t="s">
        <v>31</v>
      </c>
      <c r="C43" s="10">
        <v>32</v>
      </c>
      <c r="D43" s="10">
        <f t="shared" si="24"/>
        <v>128</v>
      </c>
      <c r="E43" s="12">
        <f t="shared" si="25"/>
        <v>4</v>
      </c>
      <c r="F43" s="10">
        <f t="shared" si="26"/>
        <v>564</v>
      </c>
      <c r="G43" s="11">
        <f t="shared" si="27"/>
        <v>141</v>
      </c>
      <c r="H43" s="10">
        <v>165</v>
      </c>
      <c r="I43" s="10">
        <v>133</v>
      </c>
      <c r="J43" s="10">
        <v>136</v>
      </c>
      <c r="K43" s="10">
        <v>130</v>
      </c>
      <c r="L43" s="10"/>
      <c r="M43" s="10"/>
      <c r="N43" s="10"/>
      <c r="O43" s="10"/>
      <c r="P43" s="12">
        <f t="shared" si="23"/>
        <v>692</v>
      </c>
      <c r="Q43" s="10"/>
      <c r="R43" s="13"/>
    </row>
    <row r="44" spans="1:18" ht="12" customHeight="1">
      <c r="A44" s="18">
        <v>1143611</v>
      </c>
      <c r="B44" s="19" t="s">
        <v>32</v>
      </c>
      <c r="C44" s="10">
        <v>45</v>
      </c>
      <c r="D44" s="10">
        <f t="shared" si="24"/>
        <v>180</v>
      </c>
      <c r="E44" s="12">
        <f t="shared" si="25"/>
        <v>4</v>
      </c>
      <c r="F44" s="10">
        <f t="shared" si="26"/>
        <v>569</v>
      </c>
      <c r="G44" s="11">
        <f t="shared" si="27"/>
        <v>142.25</v>
      </c>
      <c r="H44" s="10">
        <v>143</v>
      </c>
      <c r="I44" s="10">
        <v>125</v>
      </c>
      <c r="J44" s="10">
        <v>134</v>
      </c>
      <c r="K44" s="10">
        <v>167</v>
      </c>
      <c r="L44" s="10"/>
      <c r="M44" s="10"/>
      <c r="N44" s="10"/>
      <c r="O44" s="10"/>
      <c r="P44" s="12">
        <f t="shared" si="23"/>
        <v>749</v>
      </c>
      <c r="Q44" s="10"/>
      <c r="R44" s="13"/>
    </row>
    <row r="45" spans="1:18" ht="12" customHeight="1">
      <c r="A45" s="18">
        <v>927953</v>
      </c>
      <c r="B45" s="19" t="s">
        <v>33</v>
      </c>
      <c r="C45" s="10">
        <v>44</v>
      </c>
      <c r="D45" s="10">
        <f t="shared" si="24"/>
        <v>176</v>
      </c>
      <c r="E45" s="12">
        <f t="shared" si="25"/>
        <v>4</v>
      </c>
      <c r="F45" s="10">
        <f t="shared" si="26"/>
        <v>619</v>
      </c>
      <c r="G45" s="11">
        <f t="shared" si="27"/>
        <v>154.75</v>
      </c>
      <c r="H45" s="10">
        <v>135</v>
      </c>
      <c r="I45" s="10">
        <v>145</v>
      </c>
      <c r="J45" s="14">
        <v>211</v>
      </c>
      <c r="K45" s="10">
        <v>128</v>
      </c>
      <c r="L45" s="10"/>
      <c r="M45" s="10"/>
      <c r="N45" s="10"/>
      <c r="O45" s="10"/>
      <c r="P45" s="12">
        <f t="shared" si="23"/>
        <v>795</v>
      </c>
      <c r="Q45" s="10"/>
      <c r="R45" s="15"/>
    </row>
    <row r="46" spans="1:17" ht="12" customHeight="1">
      <c r="A46" s="18">
        <v>529311</v>
      </c>
      <c r="B46" s="19" t="s">
        <v>34</v>
      </c>
      <c r="C46" s="10">
        <v>43</v>
      </c>
      <c r="D46" s="10">
        <f t="shared" si="24"/>
        <v>129</v>
      </c>
      <c r="E46" s="12">
        <f t="shared" si="25"/>
        <v>3</v>
      </c>
      <c r="F46" s="10">
        <f t="shared" si="26"/>
        <v>453</v>
      </c>
      <c r="G46" s="11">
        <f t="shared" si="27"/>
        <v>151</v>
      </c>
      <c r="H46" s="10">
        <v>121</v>
      </c>
      <c r="I46" s="10">
        <v>145</v>
      </c>
      <c r="J46" s="10">
        <v>187</v>
      </c>
      <c r="K46" s="10"/>
      <c r="L46" s="10"/>
      <c r="M46" s="10"/>
      <c r="N46" s="10"/>
      <c r="O46" s="10"/>
      <c r="P46" s="12">
        <f t="shared" si="23"/>
        <v>582</v>
      </c>
      <c r="Q46" s="10"/>
    </row>
    <row r="47" spans="1:17" ht="12" customHeight="1">
      <c r="A47" s="20">
        <v>927996</v>
      </c>
      <c r="B47" s="19" t="s">
        <v>35</v>
      </c>
      <c r="C47" s="10">
        <v>48</v>
      </c>
      <c r="D47" s="10">
        <f t="shared" si="24"/>
        <v>48</v>
      </c>
      <c r="E47" s="12">
        <f t="shared" si="25"/>
        <v>1</v>
      </c>
      <c r="F47" s="10">
        <f t="shared" si="26"/>
        <v>152</v>
      </c>
      <c r="G47" s="11">
        <f t="shared" si="27"/>
        <v>152</v>
      </c>
      <c r="H47" s="10"/>
      <c r="I47" s="10"/>
      <c r="J47" s="10"/>
      <c r="K47" s="10">
        <v>152</v>
      </c>
      <c r="L47" s="10"/>
      <c r="M47" s="10"/>
      <c r="N47" s="10"/>
      <c r="O47" s="10"/>
      <c r="P47" s="12">
        <f t="shared" si="23"/>
        <v>200</v>
      </c>
      <c r="Q47" s="10"/>
    </row>
    <row r="48" ht="12" customHeight="1"/>
    <row r="49" ht="12" customHeight="1"/>
    <row r="50" ht="12" customHeight="1"/>
    <row r="51" ht="12" customHeight="1"/>
    <row r="52" spans="1:17" ht="12" customHeight="1">
      <c r="A52" s="2" t="s">
        <v>36</v>
      </c>
      <c r="B52" s="2"/>
      <c r="C52" s="3"/>
      <c r="D52" s="3">
        <f>SUM(D53:D62)</f>
        <v>796</v>
      </c>
      <c r="E52" s="3">
        <f>SUM(E53:E62)</f>
        <v>20</v>
      </c>
      <c r="F52" s="3">
        <f>SUM(F53:F62)</f>
        <v>2873</v>
      </c>
      <c r="G52" s="4">
        <f>AVERAGE(F52/E52)</f>
        <v>143.65</v>
      </c>
      <c r="H52" s="3">
        <f>SUM(H53:H57)</f>
        <v>690</v>
      </c>
      <c r="I52" s="3">
        <f>SUM(I53:I57)</f>
        <v>765</v>
      </c>
      <c r="J52" s="3">
        <f>SUM(J53:J57)</f>
        <v>680</v>
      </c>
      <c r="K52" s="3">
        <f>SUM(K53:K57)</f>
        <v>738</v>
      </c>
      <c r="L52" s="3"/>
      <c r="M52" s="3"/>
      <c r="N52" s="3"/>
      <c r="O52" s="3"/>
      <c r="P52" s="3">
        <f aca="true" t="shared" si="28" ref="P52:P57">SUM(F52,D52)</f>
        <v>3669</v>
      </c>
      <c r="Q52" s="6">
        <f>P52</f>
        <v>3669</v>
      </c>
    </row>
    <row r="53" spans="1:18" ht="12" customHeight="1">
      <c r="A53" s="18">
        <v>1137565</v>
      </c>
      <c r="B53" s="19" t="s">
        <v>37</v>
      </c>
      <c r="C53" s="10">
        <v>29</v>
      </c>
      <c r="D53" s="10">
        <f>SUM(C53*E53)</f>
        <v>116</v>
      </c>
      <c r="E53" s="12">
        <f>COUNTIF(H53:O53,"&gt;0")</f>
        <v>4</v>
      </c>
      <c r="F53" s="10">
        <f>SUM(H53:O53)</f>
        <v>663</v>
      </c>
      <c r="G53" s="11">
        <f>AVERAGE(H53:N53)</f>
        <v>165.75</v>
      </c>
      <c r="H53" s="10">
        <v>167</v>
      </c>
      <c r="I53" s="10">
        <v>161</v>
      </c>
      <c r="J53" s="10">
        <v>193</v>
      </c>
      <c r="K53" s="10">
        <v>142</v>
      </c>
      <c r="L53" s="10"/>
      <c r="M53" s="10"/>
      <c r="N53" s="10"/>
      <c r="P53" s="12">
        <f t="shared" si="28"/>
        <v>779</v>
      </c>
      <c r="R53" s="7">
        <v>6</v>
      </c>
    </row>
    <row r="54" spans="1:18" ht="12" customHeight="1">
      <c r="A54" s="18">
        <v>928003</v>
      </c>
      <c r="B54" s="19" t="s">
        <v>38</v>
      </c>
      <c r="C54" s="10">
        <v>26</v>
      </c>
      <c r="D54" s="10">
        <f>SUM(C54*E54)</f>
        <v>104</v>
      </c>
      <c r="E54" s="12">
        <f>COUNTIF(H54:O54,"&gt;0")</f>
        <v>4</v>
      </c>
      <c r="F54" s="10">
        <f>SUM(H54:O54)</f>
        <v>682</v>
      </c>
      <c r="G54" s="11">
        <f>AVERAGE(H54:N54)</f>
        <v>170.5</v>
      </c>
      <c r="H54" s="10">
        <v>170</v>
      </c>
      <c r="I54" s="14">
        <v>204</v>
      </c>
      <c r="J54" s="10">
        <v>147</v>
      </c>
      <c r="K54" s="10">
        <v>161</v>
      </c>
      <c r="L54" s="10"/>
      <c r="M54" s="10"/>
      <c r="N54" s="10"/>
      <c r="P54" s="12">
        <f t="shared" si="28"/>
        <v>786</v>
      </c>
      <c r="R54" s="13"/>
    </row>
    <row r="55" spans="1:18" ht="12" customHeight="1">
      <c r="A55" s="18">
        <v>927856</v>
      </c>
      <c r="B55" s="19" t="s">
        <v>39</v>
      </c>
      <c r="C55" s="10">
        <v>39</v>
      </c>
      <c r="D55" s="10">
        <f>SUM(C55*E55)</f>
        <v>156</v>
      </c>
      <c r="E55" s="12">
        <f>COUNTIF(H55:O55,"&gt;0")</f>
        <v>4</v>
      </c>
      <c r="F55" s="10">
        <f>SUM(H55:O55)</f>
        <v>620</v>
      </c>
      <c r="G55" s="11">
        <f>AVERAGE(H55:N55)</f>
        <v>155</v>
      </c>
      <c r="H55" s="10">
        <v>160</v>
      </c>
      <c r="I55" s="10">
        <v>177</v>
      </c>
      <c r="J55" s="10">
        <v>127</v>
      </c>
      <c r="K55" s="10">
        <v>156</v>
      </c>
      <c r="L55" s="10"/>
      <c r="M55" s="10"/>
      <c r="N55" s="10"/>
      <c r="P55" s="12">
        <f t="shared" si="28"/>
        <v>776</v>
      </c>
      <c r="R55" s="13"/>
    </row>
    <row r="56" spans="1:18" ht="12" customHeight="1">
      <c r="A56" s="18">
        <v>117808</v>
      </c>
      <c r="B56" s="19" t="s">
        <v>40</v>
      </c>
      <c r="C56" s="10">
        <v>53</v>
      </c>
      <c r="D56" s="10">
        <f>SUM(C56*E56)</f>
        <v>212</v>
      </c>
      <c r="E56" s="12">
        <f>COUNTIF(H56:O56,"&gt;0")</f>
        <v>4</v>
      </c>
      <c r="F56" s="10">
        <f>SUM(H56:O56)</f>
        <v>419</v>
      </c>
      <c r="G56" s="11">
        <f>AVERAGE(H56:N56)</f>
        <v>104.75</v>
      </c>
      <c r="H56" s="10">
        <v>101</v>
      </c>
      <c r="I56" s="10">
        <v>104</v>
      </c>
      <c r="J56" s="10">
        <v>102</v>
      </c>
      <c r="K56" s="10">
        <v>112</v>
      </c>
      <c r="L56" s="10"/>
      <c r="M56" s="10"/>
      <c r="N56" s="10"/>
      <c r="P56" s="12">
        <f t="shared" si="28"/>
        <v>631</v>
      </c>
      <c r="R56" s="15"/>
    </row>
    <row r="57" spans="1:16" ht="12" customHeight="1">
      <c r="A57" s="18">
        <v>1211668</v>
      </c>
      <c r="B57" s="19" t="s">
        <v>41</v>
      </c>
      <c r="C57" s="10">
        <v>52</v>
      </c>
      <c r="D57" s="10">
        <f>SUM(C57*E57)</f>
        <v>208</v>
      </c>
      <c r="E57" s="12">
        <f>COUNTIF(H57:O57,"&gt;0")</f>
        <v>4</v>
      </c>
      <c r="F57" s="10">
        <f>SUM(H57:O57)</f>
        <v>489</v>
      </c>
      <c r="G57" s="11">
        <f>AVERAGE(H57:N57)</f>
        <v>122.25</v>
      </c>
      <c r="H57" s="10">
        <v>92</v>
      </c>
      <c r="I57" s="10">
        <v>119</v>
      </c>
      <c r="J57" s="10">
        <v>111</v>
      </c>
      <c r="K57" s="10">
        <v>167</v>
      </c>
      <c r="L57" s="10"/>
      <c r="M57" s="10"/>
      <c r="N57" s="10"/>
      <c r="P57" s="12">
        <f t="shared" si="28"/>
        <v>697</v>
      </c>
    </row>
    <row r="58" spans="1:17" ht="12" customHeight="1">
      <c r="A58" s="18"/>
      <c r="B58" s="19"/>
      <c r="C58" s="10"/>
      <c r="D58" s="10"/>
      <c r="E58" s="12"/>
      <c r="F58" s="10"/>
      <c r="G58" s="11"/>
      <c r="H58" s="10"/>
      <c r="I58" s="10"/>
      <c r="J58" s="14"/>
      <c r="K58" s="10"/>
      <c r="L58" s="10"/>
      <c r="M58" s="10"/>
      <c r="N58" s="10"/>
      <c r="O58" s="10"/>
      <c r="P58" s="12"/>
      <c r="Q58" s="10"/>
    </row>
    <row r="59" ht="12" customHeight="1"/>
    <row r="60" ht="12" customHeight="1"/>
    <row r="61" ht="12.75" customHeight="1"/>
    <row r="62" ht="12.75" customHeight="1"/>
    <row r="63" spans="1:17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</sheetData>
  <mergeCells count="6">
    <mergeCell ref="R42:R45"/>
    <mergeCell ref="R53:R56"/>
    <mergeCell ref="R2:R5"/>
    <mergeCell ref="R11:R14"/>
    <mergeCell ref="R20:R23"/>
    <mergeCell ref="R31:R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Rooy</dc:creator>
  <cp:keywords/>
  <dc:description/>
  <cp:lastModifiedBy>de Rooy</cp:lastModifiedBy>
  <dcterms:created xsi:type="dcterms:W3CDTF">2007-02-24T17:26:16Z</dcterms:created>
  <dcterms:modified xsi:type="dcterms:W3CDTF">2007-02-24T17:28:37Z</dcterms:modified>
  <cp:category/>
  <cp:version/>
  <cp:contentType/>
  <cp:contentStatus/>
</cp:coreProperties>
</file>